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evt\KEIL\RX433\"/>
    </mc:Choice>
  </mc:AlternateContent>
  <xr:revisionPtr revIDLastSave="0" documentId="13_ncr:1_{37A750DD-8051-4695-96F2-3136A2DA1F8E}" xr6:coauthVersionLast="47" xr6:coauthVersionMax="47" xr10:uidLastSave="{00000000-0000-0000-0000-000000000000}"/>
  <bookViews>
    <workbookView xWindow="-113" yWindow="-113" windowWidth="24267" windowHeight="13148" xr2:uid="{6CC17897-BBE1-4FA3-8ED0-216D363FBA66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2" i="1" l="1"/>
  <c r="K11" i="1"/>
  <c r="H23" i="1" l="1"/>
  <c r="G23" i="1"/>
  <c r="F23" i="1"/>
  <c r="F28" i="1" s="1"/>
  <c r="E23" i="1"/>
  <c r="E28" i="1" s="1"/>
  <c r="D23" i="1"/>
  <c r="C23" i="1"/>
  <c r="C28" i="1" s="1"/>
  <c r="H24" i="1"/>
  <c r="G24" i="1"/>
  <c r="F24" i="1"/>
  <c r="E24" i="1"/>
  <c r="D24" i="1"/>
  <c r="C24" i="1"/>
  <c r="H18" i="1"/>
  <c r="G18" i="1"/>
  <c r="F18" i="1"/>
  <c r="E18" i="1"/>
  <c r="D18" i="1"/>
  <c r="C18" i="1"/>
  <c r="E29" i="1" l="1"/>
  <c r="E30" i="1"/>
  <c r="C29" i="1"/>
  <c r="C30" i="1"/>
  <c r="F29" i="1"/>
  <c r="F30" i="1"/>
  <c r="G28" i="1"/>
  <c r="D28" i="1"/>
  <c r="H28" i="1"/>
  <c r="F6" i="1"/>
  <c r="F5" i="1"/>
  <c r="D6" i="1"/>
  <c r="D5" i="1"/>
  <c r="B6" i="1"/>
  <c r="B5" i="1"/>
  <c r="E6" i="1"/>
  <c r="E5" i="1"/>
  <c r="C6" i="1"/>
  <c r="C5" i="1"/>
  <c r="C7" i="1" s="1"/>
  <c r="K10" i="1"/>
  <c r="K9" i="1"/>
  <c r="K8" i="1"/>
  <c r="K7" i="1"/>
  <c r="K6" i="1"/>
  <c r="K5" i="1"/>
  <c r="K4" i="1"/>
  <c r="H29" i="1" l="1"/>
  <c r="H30" i="1"/>
  <c r="D29" i="1"/>
  <c r="D30" i="1"/>
  <c r="G29" i="1"/>
  <c r="G30" i="1"/>
  <c r="F7" i="1"/>
  <c r="D7" i="1"/>
  <c r="B7" i="1"/>
  <c r="E7" i="1"/>
</calcChain>
</file>

<file path=xl/sharedStrings.xml><?xml version="1.0" encoding="utf-8"?>
<sst xmlns="http://schemas.openxmlformats.org/spreadsheetml/2006/main" count="59" uniqueCount="46">
  <si>
    <t>conductivité</t>
  </si>
  <si>
    <t>eau de mer</t>
  </si>
  <si>
    <t>uS/cm</t>
  </si>
  <si>
    <t>S/m</t>
  </si>
  <si>
    <t>bassin sportif</t>
  </si>
  <si>
    <t>bassin loisir</t>
  </si>
  <si>
    <t>bassin sportif2</t>
  </si>
  <si>
    <t>bassin de marche</t>
  </si>
  <si>
    <t>eau potable</t>
  </si>
  <si>
    <t>eau potable2</t>
  </si>
  <si>
    <t>MHz</t>
  </si>
  <si>
    <t>conductivité σ</t>
  </si>
  <si>
    <t>Frequence F</t>
  </si>
  <si>
    <t xml:space="preserve">skin depth δ </t>
  </si>
  <si>
    <t>dB</t>
  </si>
  <si>
    <t>attenuation</t>
  </si>
  <si>
    <t>dB/m</t>
  </si>
  <si>
    <t>m</t>
  </si>
  <si>
    <t>distance sous l'eau</t>
  </si>
  <si>
    <t>perte propagation</t>
  </si>
  <si>
    <t>perte interface air/eau</t>
  </si>
  <si>
    <t>HC12 coil ant gain dBi</t>
  </si>
  <si>
    <t>bauds</t>
  </si>
  <si>
    <t>Tx power</t>
  </si>
  <si>
    <t>dBm</t>
  </si>
  <si>
    <t>mW</t>
  </si>
  <si>
    <t>Rx sensitivity</t>
  </si>
  <si>
    <t>Ant rx gain</t>
  </si>
  <si>
    <t>dBi</t>
  </si>
  <si>
    <t>Ant Tx gain</t>
  </si>
  <si>
    <t>cable loss</t>
  </si>
  <si>
    <t>interface air/eau</t>
  </si>
  <si>
    <t>fade margin</t>
  </si>
  <si>
    <t>F</t>
  </si>
  <si>
    <t>Mhz</t>
  </si>
  <si>
    <t>Maximum path loss</t>
  </si>
  <si>
    <t>Range</t>
  </si>
  <si>
    <t>perte propagation eau</t>
  </si>
  <si>
    <t>Maximum path loss = transmit power – receiver sensitivity + gains – losses – fade margin</t>
  </si>
  <si>
    <t>Distance (km) = 10^( (maximum path loss – 32.44 – 20log(Fmhz))/20)</t>
  </si>
  <si>
    <t>Distance sous l'eau (reverse)</t>
  </si>
  <si>
    <t>eau distillée pure</t>
  </si>
  <si>
    <t>eau de source pure</t>
  </si>
  <si>
    <t>source, lac</t>
  </si>
  <si>
    <t>piscine</t>
  </si>
  <si>
    <t>(3,3 à 5,5)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</si>
</sst>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/>
    <xf numFmtId="164" fontId="0" fillId="0" borderId="0" xfId="0" applyNumberFormat="1"/>
    <xf numFmtId="1" fontId="0" fillId="0" borderId="0" xfId="0" applyNumberFormat="1"/>
    <xf numFmtId="9" fontId="0" fillId="0" borderId="0" xfId="0" applyNumberFormat="1" applyAlignment="1">
      <alignment horizontal="lef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5D874-2C08-4BDD-A534-71910360EBFA}">
  <dimension ref="A2:L30"/>
  <sheetViews>
    <sheetView tabSelected="1" workbookViewId="0">
      <selection activeCell="N11" sqref="N11"/>
    </sheetView>
  </sheetViews>
  <sheetFormatPr baseColWidth="10" defaultRowHeight="15.05" x14ac:dyDescent="0.3"/>
  <cols>
    <col min="1" max="1" width="24.5546875" customWidth="1"/>
    <col min="2" max="2" width="14.44140625" customWidth="1"/>
    <col min="7" max="7" width="16.109375" customWidth="1"/>
    <col min="8" max="8" width="15.44140625" customWidth="1"/>
    <col min="9" max="9" width="16.44140625" customWidth="1"/>
    <col min="10" max="10" width="12.109375" customWidth="1"/>
  </cols>
  <sheetData>
    <row r="2" spans="1:12" x14ac:dyDescent="0.3">
      <c r="C2" s="1" t="s">
        <v>44</v>
      </c>
      <c r="D2" s="1" t="s">
        <v>43</v>
      </c>
      <c r="J2" t="s">
        <v>0</v>
      </c>
    </row>
    <row r="3" spans="1:12" x14ac:dyDescent="0.3">
      <c r="A3" t="s">
        <v>11</v>
      </c>
      <c r="B3">
        <v>0.08</v>
      </c>
      <c r="C3">
        <v>0.08</v>
      </c>
      <c r="D3">
        <v>0.01</v>
      </c>
      <c r="E3">
        <v>0.08</v>
      </c>
      <c r="F3">
        <v>0.05</v>
      </c>
      <c r="G3" s="1" t="s">
        <v>3</v>
      </c>
      <c r="J3" s="1" t="s">
        <v>2</v>
      </c>
      <c r="K3" s="1" t="s">
        <v>3</v>
      </c>
    </row>
    <row r="4" spans="1:12" x14ac:dyDescent="0.3">
      <c r="A4" t="s">
        <v>12</v>
      </c>
      <c r="B4">
        <v>72</v>
      </c>
      <c r="C4">
        <v>433</v>
      </c>
      <c r="D4">
        <v>433</v>
      </c>
      <c r="E4">
        <v>868</v>
      </c>
      <c r="F4">
        <v>868</v>
      </c>
      <c r="G4" s="1" t="s">
        <v>10</v>
      </c>
      <c r="I4" t="s">
        <v>4</v>
      </c>
      <c r="J4">
        <v>791</v>
      </c>
      <c r="K4">
        <f>J4*0.0001</f>
        <v>7.9100000000000004E-2</v>
      </c>
    </row>
    <row r="5" spans="1:12" x14ac:dyDescent="0.3">
      <c r="A5" t="s">
        <v>13</v>
      </c>
      <c r="B5" s="3">
        <f>503*SQRT((1/B3)/(B4*1000000))</f>
        <v>0.20958333333333334</v>
      </c>
      <c r="C5" s="3">
        <f>503*SQRT((1/C3)/(C4*1000000))</f>
        <v>8.5463179003346046E-2</v>
      </c>
      <c r="D5" s="3">
        <f>503*SQRT((1/D3)/(D4*1000000))</f>
        <v>0.24172637366010299</v>
      </c>
      <c r="E5" s="3">
        <f>503*SQRT((1/E3)/(E4*1000000))</f>
        <v>6.0361931612717905E-2</v>
      </c>
      <c r="F5" s="3">
        <f>503*SQRT((1/F3)/(F4*1000000))</f>
        <v>7.635247514540372E-2</v>
      </c>
      <c r="G5" s="1" t="s">
        <v>17</v>
      </c>
      <c r="I5" t="s">
        <v>5</v>
      </c>
      <c r="J5">
        <v>1184</v>
      </c>
      <c r="K5">
        <f t="shared" ref="K5:K12" si="0">J5*0.0001</f>
        <v>0.11840000000000001</v>
      </c>
    </row>
    <row r="6" spans="1:12" x14ac:dyDescent="0.3">
      <c r="A6" s="5">
        <v>0.37</v>
      </c>
      <c r="B6" s="2">
        <f>20*LOG10(1/EXP(1))</f>
        <v>-8.6858896380650368</v>
      </c>
      <c r="C6" s="2">
        <f>20*LOG10(1/EXP(1))</f>
        <v>-8.6858896380650368</v>
      </c>
      <c r="D6" s="2">
        <f>20*LOG10(1/EXP(1))</f>
        <v>-8.6858896380650368</v>
      </c>
      <c r="E6" s="2">
        <f>20*LOG10(1/EXP(1))</f>
        <v>-8.6858896380650368</v>
      </c>
      <c r="F6" s="2">
        <f>20*LOG10(1/EXP(1))</f>
        <v>-8.6858896380650368</v>
      </c>
      <c r="G6" s="1" t="s">
        <v>14</v>
      </c>
      <c r="I6" t="s">
        <v>6</v>
      </c>
      <c r="J6">
        <v>611</v>
      </c>
      <c r="K6">
        <f t="shared" si="0"/>
        <v>6.1100000000000002E-2</v>
      </c>
    </row>
    <row r="7" spans="1:12" x14ac:dyDescent="0.3">
      <c r="A7" t="s">
        <v>15</v>
      </c>
      <c r="B7" s="4">
        <f>B6/B5</f>
        <v>-41.443608611045896</v>
      </c>
      <c r="C7" s="4">
        <f>C6/C5</f>
        <v>-101.6331212968917</v>
      </c>
      <c r="D7" s="4">
        <f>D6/D5</f>
        <v>-35.932734631093524</v>
      </c>
      <c r="E7" s="4">
        <f>E6/E5</f>
        <v>-143.89681386927271</v>
      </c>
      <c r="F7" s="4">
        <f>F6/F5</f>
        <v>-113.76041996705213</v>
      </c>
      <c r="G7" s="1" t="s">
        <v>16</v>
      </c>
      <c r="I7" t="s">
        <v>7</v>
      </c>
      <c r="J7">
        <v>511</v>
      </c>
      <c r="K7">
        <f t="shared" si="0"/>
        <v>5.11E-2</v>
      </c>
    </row>
    <row r="8" spans="1:12" x14ac:dyDescent="0.3">
      <c r="I8" t="s">
        <v>8</v>
      </c>
      <c r="J8">
        <v>30</v>
      </c>
      <c r="K8">
        <f t="shared" si="0"/>
        <v>3.0000000000000001E-3</v>
      </c>
    </row>
    <row r="9" spans="1:12" x14ac:dyDescent="0.3">
      <c r="I9" t="s">
        <v>9</v>
      </c>
      <c r="J9">
        <v>1500</v>
      </c>
      <c r="K9">
        <f t="shared" si="0"/>
        <v>0.15</v>
      </c>
    </row>
    <row r="10" spans="1:12" x14ac:dyDescent="0.3">
      <c r="A10" t="s">
        <v>38</v>
      </c>
      <c r="I10" t="s">
        <v>1</v>
      </c>
      <c r="J10">
        <v>40000</v>
      </c>
      <c r="K10">
        <f t="shared" si="0"/>
        <v>4</v>
      </c>
      <c r="L10" t="s">
        <v>45</v>
      </c>
    </row>
    <row r="11" spans="1:12" x14ac:dyDescent="0.3">
      <c r="A11" t="s">
        <v>39</v>
      </c>
      <c r="I11" t="s">
        <v>41</v>
      </c>
      <c r="J11">
        <v>5.5E-2</v>
      </c>
      <c r="K11">
        <f t="shared" si="0"/>
        <v>5.5000000000000007E-6</v>
      </c>
    </row>
    <row r="12" spans="1:12" x14ac:dyDescent="0.3">
      <c r="A12" s="6" t="s">
        <v>18</v>
      </c>
      <c r="B12" s="6">
        <v>1.1499999999999999</v>
      </c>
      <c r="C12" s="6" t="s">
        <v>17</v>
      </c>
      <c r="I12" t="s">
        <v>42</v>
      </c>
      <c r="J12">
        <v>100</v>
      </c>
      <c r="K12">
        <f t="shared" si="0"/>
        <v>0.01</v>
      </c>
    </row>
    <row r="13" spans="1:12" x14ac:dyDescent="0.3">
      <c r="A13" t="s">
        <v>19</v>
      </c>
      <c r="B13">
        <v>80</v>
      </c>
      <c r="C13" t="s">
        <v>16</v>
      </c>
    </row>
    <row r="14" spans="1:12" x14ac:dyDescent="0.3">
      <c r="A14" t="s">
        <v>20</v>
      </c>
      <c r="B14">
        <v>5</v>
      </c>
      <c r="C14" t="s">
        <v>16</v>
      </c>
    </row>
    <row r="15" spans="1:12" x14ac:dyDescent="0.3">
      <c r="A15" t="s">
        <v>21</v>
      </c>
      <c r="B15">
        <v>-4</v>
      </c>
    </row>
    <row r="16" spans="1:12" x14ac:dyDescent="0.3">
      <c r="A16" t="s">
        <v>22</v>
      </c>
      <c r="C16">
        <v>9600</v>
      </c>
      <c r="D16">
        <v>9600</v>
      </c>
      <c r="E16">
        <v>2400</v>
      </c>
      <c r="F16">
        <v>9600</v>
      </c>
      <c r="G16">
        <v>9600</v>
      </c>
      <c r="H16">
        <v>2400</v>
      </c>
    </row>
    <row r="17" spans="1:8" x14ac:dyDescent="0.3">
      <c r="A17" t="s">
        <v>23</v>
      </c>
      <c r="B17" t="s">
        <v>24</v>
      </c>
      <c r="C17">
        <v>10</v>
      </c>
      <c r="D17">
        <v>20</v>
      </c>
      <c r="E17">
        <v>10</v>
      </c>
      <c r="F17">
        <v>10</v>
      </c>
      <c r="G17">
        <v>20</v>
      </c>
      <c r="H17">
        <v>20</v>
      </c>
    </row>
    <row r="18" spans="1:8" x14ac:dyDescent="0.3">
      <c r="A18" t="s">
        <v>23</v>
      </c>
      <c r="B18" t="s">
        <v>25</v>
      </c>
      <c r="C18">
        <f t="shared" ref="C18:H18" si="1">POWER(10,C17/10)</f>
        <v>10</v>
      </c>
      <c r="D18">
        <f t="shared" si="1"/>
        <v>100</v>
      </c>
      <c r="E18">
        <f t="shared" si="1"/>
        <v>10</v>
      </c>
      <c r="F18">
        <f t="shared" si="1"/>
        <v>10</v>
      </c>
      <c r="G18">
        <f t="shared" si="1"/>
        <v>100</v>
      </c>
      <c r="H18">
        <f t="shared" si="1"/>
        <v>100</v>
      </c>
    </row>
    <row r="19" spans="1:8" x14ac:dyDescent="0.3">
      <c r="A19" t="s">
        <v>26</v>
      </c>
      <c r="B19" t="s">
        <v>24</v>
      </c>
      <c r="C19">
        <v>-111</v>
      </c>
      <c r="D19">
        <v>-111</v>
      </c>
      <c r="E19">
        <v>-116</v>
      </c>
      <c r="F19">
        <v>-111</v>
      </c>
      <c r="G19">
        <v>-111</v>
      </c>
      <c r="H19">
        <v>-116</v>
      </c>
    </row>
    <row r="20" spans="1:8" x14ac:dyDescent="0.3">
      <c r="A20" t="s">
        <v>27</v>
      </c>
      <c r="B20" t="s">
        <v>28</v>
      </c>
      <c r="C20">
        <v>3</v>
      </c>
      <c r="D20">
        <v>-4</v>
      </c>
      <c r="E20">
        <v>-4</v>
      </c>
      <c r="F20">
        <v>-4</v>
      </c>
      <c r="G20">
        <v>-4</v>
      </c>
      <c r="H20">
        <v>-4</v>
      </c>
    </row>
    <row r="21" spans="1:8" x14ac:dyDescent="0.3">
      <c r="A21" t="s">
        <v>29</v>
      </c>
      <c r="B21" t="s">
        <v>28</v>
      </c>
      <c r="C21">
        <v>3</v>
      </c>
      <c r="D21">
        <v>-4</v>
      </c>
      <c r="E21">
        <v>-4</v>
      </c>
      <c r="F21">
        <v>3.3</v>
      </c>
      <c r="G21">
        <v>3.3</v>
      </c>
      <c r="H21">
        <v>3.3</v>
      </c>
    </row>
    <row r="22" spans="1:8" x14ac:dyDescent="0.3">
      <c r="A22" t="s">
        <v>30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</row>
    <row r="23" spans="1:8" x14ac:dyDescent="0.3">
      <c r="A23" t="s">
        <v>37</v>
      </c>
      <c r="B23" t="s">
        <v>14</v>
      </c>
      <c r="C23">
        <f>$B$13*$B$12</f>
        <v>92</v>
      </c>
      <c r="D23">
        <f t="shared" ref="D23:H23" si="2">$B$13*$B$12</f>
        <v>92</v>
      </c>
      <c r="E23">
        <f t="shared" si="2"/>
        <v>92</v>
      </c>
      <c r="F23">
        <f t="shared" si="2"/>
        <v>92</v>
      </c>
      <c r="G23">
        <f t="shared" si="2"/>
        <v>92</v>
      </c>
      <c r="H23">
        <f t="shared" si="2"/>
        <v>92</v>
      </c>
    </row>
    <row r="24" spans="1:8" x14ac:dyDescent="0.3">
      <c r="A24" t="s">
        <v>31</v>
      </c>
      <c r="B24" t="s">
        <v>14</v>
      </c>
      <c r="C24">
        <f>$B$14</f>
        <v>5</v>
      </c>
      <c r="D24">
        <f t="shared" ref="D24:H24" si="3">$B$14</f>
        <v>5</v>
      </c>
      <c r="E24">
        <f t="shared" si="3"/>
        <v>5</v>
      </c>
      <c r="F24">
        <f t="shared" si="3"/>
        <v>5</v>
      </c>
      <c r="G24">
        <f t="shared" si="3"/>
        <v>5</v>
      </c>
      <c r="H24">
        <f t="shared" si="3"/>
        <v>5</v>
      </c>
    </row>
    <row r="25" spans="1:8" x14ac:dyDescent="0.3">
      <c r="A25" t="s">
        <v>32</v>
      </c>
      <c r="B25" t="s">
        <v>24</v>
      </c>
      <c r="C25">
        <v>30</v>
      </c>
      <c r="D25">
        <v>30</v>
      </c>
      <c r="E25">
        <v>30</v>
      </c>
      <c r="F25">
        <v>30</v>
      </c>
      <c r="G25">
        <v>30</v>
      </c>
      <c r="H25">
        <v>30</v>
      </c>
    </row>
    <row r="26" spans="1:8" x14ac:dyDescent="0.3">
      <c r="A26" t="s">
        <v>33</v>
      </c>
      <c r="B26" t="s">
        <v>34</v>
      </c>
      <c r="C26">
        <v>433</v>
      </c>
      <c r="D26">
        <v>433</v>
      </c>
      <c r="E26">
        <v>433</v>
      </c>
      <c r="F26">
        <v>433</v>
      </c>
      <c r="G26">
        <v>433</v>
      </c>
      <c r="H26">
        <v>433</v>
      </c>
    </row>
    <row r="28" spans="1:8" x14ac:dyDescent="0.3">
      <c r="A28" t="s">
        <v>35</v>
      </c>
      <c r="B28" t="s">
        <v>14</v>
      </c>
      <c r="C28">
        <f t="shared" ref="C28:H28" si="4">C17-C19+C20+C21-C22-C23-C24-C25</f>
        <v>0</v>
      </c>
      <c r="D28">
        <f t="shared" si="4"/>
        <v>-4</v>
      </c>
      <c r="E28">
        <f t="shared" si="4"/>
        <v>-9</v>
      </c>
      <c r="F28">
        <f t="shared" si="4"/>
        <v>-6.7000000000000028</v>
      </c>
      <c r="G28">
        <f t="shared" si="4"/>
        <v>3.3000000000000114</v>
      </c>
      <c r="H28">
        <f t="shared" si="4"/>
        <v>8.3000000000000114</v>
      </c>
    </row>
    <row r="29" spans="1:8" x14ac:dyDescent="0.3">
      <c r="A29" t="s">
        <v>36</v>
      </c>
      <c r="B29" s="2" t="s">
        <v>17</v>
      </c>
      <c r="C29" s="3">
        <f t="shared" ref="C29:H29" si="5">1000*POWER(10,(C28-32.44-20*LOG(C26))/20)</f>
        <v>5.5145757111158732E-2</v>
      </c>
      <c r="D29" s="3">
        <f t="shared" si="5"/>
        <v>3.4794620466206454E-2</v>
      </c>
      <c r="E29" s="3">
        <f t="shared" si="5"/>
        <v>1.9566452982461791E-2</v>
      </c>
      <c r="F29" s="3">
        <f t="shared" si="5"/>
        <v>2.5498351498893134E-2</v>
      </c>
      <c r="G29" s="3">
        <f t="shared" si="5"/>
        <v>8.0632867316070861E-2</v>
      </c>
      <c r="H29" s="3">
        <f t="shared" si="5"/>
        <v>0.14338776772056888</v>
      </c>
    </row>
    <row r="30" spans="1:8" x14ac:dyDescent="0.3">
      <c r="A30" t="s">
        <v>40</v>
      </c>
      <c r="B30" t="s">
        <v>17</v>
      </c>
      <c r="C30" s="2">
        <f>IF(C28&gt;=0, (C17-C19+C20+C21-C22-C24-C25 -32.44 +80 -20*LOG(C26) ) / $B$13,0)</f>
        <v>1.0853780259116586</v>
      </c>
      <c r="D30" s="2">
        <f>IF(D28&gt;=0, (D17-D19+D20+D21-D22-D24-D25 -32.44 +80 -20*LOG(D26) ) / $B$13,0)</f>
        <v>0</v>
      </c>
      <c r="E30" s="2">
        <f t="shared" ref="E30:H30" si="6">IF(E28&gt;=0, (E17-E19+E20+E21-E22-E24-E25 -32.44 +80 -20*LOG(E26) ) / $B$13,0)</f>
        <v>0</v>
      </c>
      <c r="F30" s="2">
        <f t="shared" si="6"/>
        <v>0</v>
      </c>
      <c r="G30" s="2">
        <f t="shared" si="6"/>
        <v>1.1266280259116588</v>
      </c>
      <c r="H30" s="2">
        <f t="shared" si="6"/>
        <v>1.1891280259116588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</dc:creator>
  <cp:lastModifiedBy>JL</cp:lastModifiedBy>
  <dcterms:created xsi:type="dcterms:W3CDTF">2025-06-03T06:06:47Z</dcterms:created>
  <dcterms:modified xsi:type="dcterms:W3CDTF">2025-06-03T14:31:21Z</dcterms:modified>
</cp:coreProperties>
</file>